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B3F27407-F5F5-4C1C-A646-3044E0318A83}" xr6:coauthVersionLast="47" xr6:coauthVersionMax="47" xr10:uidLastSave="{00000000-0000-0000-0000-000000000000}"/>
  <bookViews>
    <workbookView xWindow="-98" yWindow="-98" windowWidth="19396" windowHeight="10546" activeTab="1" xr2:uid="{00000000-000D-0000-FFFF-FFFF00000000}"/>
  </bookViews>
  <sheets>
    <sheet name="Sheet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2" l="1"/>
  <c r="H18" i="2"/>
  <c r="L18" i="2" s="1"/>
  <c r="K18" i="2" s="1"/>
  <c r="H17" i="2"/>
  <c r="L17" i="2" s="1"/>
  <c r="K17" i="2" s="1"/>
  <c r="L16" i="2"/>
  <c r="K16" i="2"/>
  <c r="H16" i="2"/>
  <c r="H15" i="2"/>
  <c r="L15" i="2" s="1"/>
  <c r="K15" i="2" s="1"/>
  <c r="H14" i="2"/>
  <c r="L14" i="2" s="1"/>
  <c r="K14" i="2" s="1"/>
  <c r="L13" i="2"/>
  <c r="K13" i="2" s="1"/>
  <c r="H13" i="2"/>
  <c r="H12" i="2"/>
  <c r="L12" i="2" s="1"/>
  <c r="K12" i="2" s="1"/>
  <c r="H11" i="2"/>
  <c r="L11" i="2" s="1"/>
  <c r="K11" i="2" s="1"/>
  <c r="H10" i="2"/>
  <c r="L10" i="2" s="1"/>
  <c r="K10" i="2" s="1"/>
  <c r="H9" i="2"/>
  <c r="L9" i="2" s="1"/>
  <c r="K9" i="2" s="1"/>
  <c r="H8" i="2"/>
  <c r="L8" i="2" s="1"/>
  <c r="K8" i="2" s="1"/>
  <c r="H7" i="2"/>
  <c r="L7" i="2" s="1"/>
  <c r="G19" i="1"/>
  <c r="F20" i="1"/>
  <c r="G20" i="1" s="1"/>
  <c r="F21" i="1"/>
  <c r="G21" i="1" s="1"/>
  <c r="F22" i="1"/>
  <c r="G22" i="1" s="1"/>
  <c r="F23" i="1"/>
  <c r="G23" i="1" s="1"/>
  <c r="F24" i="1"/>
  <c r="G24" i="1" s="1"/>
  <c r="F19" i="1"/>
  <c r="H13" i="1"/>
  <c r="H14" i="1"/>
  <c r="I14" i="1" s="1"/>
  <c r="G13" i="1"/>
  <c r="G12" i="1"/>
  <c r="H12" i="1" s="1"/>
  <c r="I12" i="1" s="1"/>
  <c r="G9" i="1"/>
  <c r="H9" i="1" s="1"/>
  <c r="F11" i="1"/>
  <c r="G11" i="1" s="1"/>
  <c r="F10" i="1"/>
  <c r="G10" i="1" s="1"/>
  <c r="F9" i="1"/>
  <c r="F8" i="1"/>
  <c r="G8" i="1" s="1"/>
  <c r="L19" i="2" l="1"/>
  <c r="K7" i="2"/>
  <c r="K19" i="2" s="1"/>
  <c r="H19" i="2"/>
  <c r="I13" i="1"/>
  <c r="H11" i="1"/>
  <c r="I11" i="1" s="1"/>
  <c r="H8" i="1"/>
  <c r="I8" i="1" s="1"/>
  <c r="G15" i="1"/>
  <c r="H23" i="1"/>
  <c r="I23" i="1" s="1"/>
  <c r="H22" i="1"/>
  <c r="I22" i="1" s="1"/>
  <c r="H10" i="1"/>
  <c r="I10" i="1" s="1"/>
  <c r="H21" i="1"/>
  <c r="I21" i="1" s="1"/>
  <c r="I20" i="1"/>
  <c r="H24" i="1"/>
  <c r="I24" i="1" s="1"/>
  <c r="H20" i="1"/>
  <c r="H19" i="1"/>
  <c r="I19" i="1" s="1"/>
  <c r="I9" i="1"/>
  <c r="J24" i="1" l="1"/>
  <c r="K24" i="1" s="1"/>
  <c r="J19" i="1"/>
  <c r="K19" i="1" s="1"/>
  <c r="K25" i="1" s="1"/>
  <c r="J20" i="1"/>
  <c r="K20" i="1" s="1"/>
  <c r="K22" i="1"/>
  <c r="J22" i="1"/>
  <c r="J21" i="1"/>
  <c r="K21" i="1"/>
  <c r="K23" i="1"/>
  <c r="J23" i="1"/>
  <c r="I15" i="1"/>
</calcChain>
</file>

<file path=xl/sharedStrings.xml><?xml version="1.0" encoding="utf-8"?>
<sst xmlns="http://schemas.openxmlformats.org/spreadsheetml/2006/main" count="106" uniqueCount="63">
  <si>
    <t xml:space="preserve">     г. Бухара </t>
  </si>
  <si>
    <t xml:space="preserve">                                            27.09.2024 года</t>
  </si>
  <si>
    <t>КОММЕРЧЕСКОЕ ПРЕДЛОЖЕНИЕ</t>
  </si>
  <si>
    <t>№</t>
  </si>
  <si>
    <t xml:space="preserve">Наименование </t>
  </si>
  <si>
    <t>Кол-во</t>
  </si>
  <si>
    <t>DS-2CD2483G2-I    2.8MM</t>
  </si>
  <si>
    <t>WD PURPLE 10TB</t>
  </si>
  <si>
    <t>DS-7616NI-Q1</t>
  </si>
  <si>
    <t>DS-XS10-P</t>
  </si>
  <si>
    <t>Кабель сетевой</t>
  </si>
  <si>
    <t>коробка</t>
  </si>
  <si>
    <t>5 шт</t>
  </si>
  <si>
    <t>HDMI</t>
  </si>
  <si>
    <t xml:space="preserve"> Комплект (5 м.)</t>
  </si>
  <si>
    <t>Стоимость в суммах за ед.</t>
  </si>
  <si>
    <t>Цена в долларах и суммах</t>
  </si>
  <si>
    <t>Сумма без НДС</t>
  </si>
  <si>
    <t>Сумма с НДС</t>
  </si>
  <si>
    <t>50 м.</t>
  </si>
  <si>
    <t>Сумма</t>
  </si>
  <si>
    <t>Итого:</t>
  </si>
  <si>
    <t xml:space="preserve">                                         Расчёты актуальны в течении 10 календарных дней.</t>
  </si>
  <si>
    <t>Трипот 350</t>
  </si>
  <si>
    <t>Фейс айди 120</t>
  </si>
  <si>
    <t>фейс держак 40</t>
  </si>
  <si>
    <t>Екзит 10</t>
  </si>
  <si>
    <t>Магнит 30</t>
  </si>
  <si>
    <t>Работа 100</t>
  </si>
  <si>
    <t>Трипот</t>
  </si>
  <si>
    <t>Фейс Айди</t>
  </si>
  <si>
    <t>Фейс держак</t>
  </si>
  <si>
    <t>Экзит</t>
  </si>
  <si>
    <t>Магнит</t>
  </si>
  <si>
    <t>Работа</t>
  </si>
  <si>
    <t>17,04,2025</t>
  </si>
  <si>
    <t>Услуга   10%</t>
  </si>
  <si>
    <t>№
п/п</t>
  </si>
  <si>
    <t>Наименование товаров (работ, услуг)</t>
  </si>
  <si>
    <t>Ед.изм.</t>
  </si>
  <si>
    <t>Количество</t>
  </si>
  <si>
    <t>Цена</t>
  </si>
  <si>
    <t>Стоимость
поставки</t>
  </si>
  <si>
    <t>НДС</t>
  </si>
  <si>
    <t>Стоимость поставки
с учетом НДС</t>
  </si>
  <si>
    <t>Ставка</t>
  </si>
  <si>
    <t>1</t>
  </si>
  <si>
    <t>2</t>
  </si>
  <si>
    <t>Розетка 2xRJ452 port</t>
  </si>
  <si>
    <t>шт</t>
  </si>
  <si>
    <t>Кабель UTP CAT 6</t>
  </si>
  <si>
    <t>метр</t>
  </si>
  <si>
    <t>Кабель канал 100*60</t>
  </si>
  <si>
    <t xml:space="preserve">металлическая гофра </t>
  </si>
  <si>
    <t>Кабель канал напольный</t>
  </si>
  <si>
    <t xml:space="preserve">Патч-панель, Patch panel 24 port UTP Cat </t>
  </si>
  <si>
    <t>Кабельные органайзеры  Ринг панель закрытый</t>
  </si>
  <si>
    <t>Вентиляторный блок SNV-4-9005 </t>
  </si>
  <si>
    <t>Патч корд  6.1 М</t>
  </si>
  <si>
    <t>Патч корд 6.0,5М</t>
  </si>
  <si>
    <t>Патч корд 6,5М</t>
  </si>
  <si>
    <t>Патч корд 6,2М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</si>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</sst>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₽_-;\-* #,##0.00\ _₽_-;_-* &quot;-&quot;??\ _₽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b/>
      <sz val="12"/>
      <color rgb="FF202124"/>
      <name val="Arial"/>
      <family val="2"/>
      <charset val="204"/>
    </font>
    <font>
      <b/>
      <sz val="10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8"/>
      <color rgb="FF333333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164" fontId="8" fillId="0" borderId="1" xfId="1" applyNumberFormat="1" applyFont="1" applyBorder="1" applyAlignment="1"/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/>
    <xf numFmtId="0" fontId="1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/>
    </xf>
    <xf numFmtId="43" fontId="5" fillId="0" borderId="1" xfId="1" applyFont="1" applyBorder="1" applyAlignment="1">
      <alignment horizontal="center" vertical="center" wrapText="1"/>
    </xf>
    <xf numFmtId="43" fontId="2" fillId="0" borderId="1" xfId="1" applyFont="1" applyBorder="1" applyAlignment="1">
      <alignment horizontal="center" vertical="center" wrapText="1"/>
    </xf>
    <xf numFmtId="43" fontId="1" fillId="0" borderId="0" xfId="1" applyFont="1"/>
    <xf numFmtId="43" fontId="13" fillId="0" borderId="0" xfId="1" applyFont="1" applyAlignment="1">
      <alignment vertical="center"/>
    </xf>
    <xf numFmtId="43" fontId="1" fillId="0" borderId="1" xfId="1" applyFont="1" applyBorder="1" applyAlignment="1">
      <alignment vertical="center" wrapText="1"/>
    </xf>
    <xf numFmtId="43" fontId="5" fillId="0" borderId="1" xfId="1" applyFont="1" applyBorder="1" applyAlignment="1">
      <alignment horizontal="center" vertical="center"/>
    </xf>
    <xf numFmtId="43" fontId="2" fillId="0" borderId="1" xfId="1" applyFont="1" applyBorder="1"/>
    <xf numFmtId="0" fontId="0" fillId="0" borderId="1" xfId="0" applyBorder="1"/>
    <xf numFmtId="43" fontId="1" fillId="0" borderId="1" xfId="1" applyFont="1" applyBorder="1"/>
    <xf numFmtId="164" fontId="8" fillId="0" borderId="1" xfId="1" applyNumberFormat="1" applyFont="1" applyFill="1" applyBorder="1" applyAlignment="1"/>
    <xf numFmtId="165" fontId="0" fillId="0" borderId="1" xfId="0" applyNumberFormat="1" applyBorder="1"/>
    <xf numFmtId="165" fontId="0" fillId="0" borderId="0" xfId="0" applyNumberFormat="1"/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4" fontId="15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5"/>
  <sheetViews>
    <sheetView workbookViewId="0">
      <selection activeCell="L24" sqref="L23:L24"/>
    </sheetView>
  </sheetViews>
  <sheetFormatPr defaultRowHeight="14.25" x14ac:dyDescent="0.45"/>
  <cols>
    <col min="3" max="3" width="33.46484375" customWidth="1"/>
    <col min="4" max="4" width="15.53125" customWidth="1"/>
    <col min="5" max="5" width="11.1328125" customWidth="1"/>
    <col min="6" max="6" width="15.33203125" style="20" customWidth="1"/>
    <col min="7" max="7" width="17" style="20" customWidth="1"/>
    <col min="8" max="9" width="15.33203125" style="20" customWidth="1"/>
    <col min="10" max="10" width="16.86328125" style="20" customWidth="1"/>
    <col min="11" max="11" width="20.46484375" customWidth="1"/>
  </cols>
  <sheetData>
    <row r="2" spans="1:12" ht="15" x14ac:dyDescent="0.45">
      <c r="B2" s="1" t="s">
        <v>0</v>
      </c>
      <c r="I2" s="21" t="s">
        <v>1</v>
      </c>
    </row>
    <row r="3" spans="1:12" x14ac:dyDescent="0.45">
      <c r="B3" s="2" t="s">
        <v>22</v>
      </c>
    </row>
    <row r="4" spans="1:12" x14ac:dyDescent="0.45">
      <c r="B4" s="2"/>
    </row>
    <row r="5" spans="1:12" ht="15" x14ac:dyDescent="0.45">
      <c r="B5" s="3" t="s">
        <v>2</v>
      </c>
    </row>
    <row r="6" spans="1:12" ht="15" x14ac:dyDescent="0.45">
      <c r="B6" s="3"/>
    </row>
    <row r="7" spans="1:12" ht="57" customHeight="1" x14ac:dyDescent="0.45">
      <c r="B7" s="5" t="s">
        <v>3</v>
      </c>
      <c r="C7" s="5" t="s">
        <v>4</v>
      </c>
      <c r="D7" s="5" t="s">
        <v>5</v>
      </c>
      <c r="E7" s="6" t="s">
        <v>16</v>
      </c>
      <c r="F7" s="18" t="s">
        <v>15</v>
      </c>
      <c r="G7" s="19" t="s">
        <v>17</v>
      </c>
      <c r="H7" s="17" t="s">
        <v>18</v>
      </c>
      <c r="I7" s="22" t="s">
        <v>20</v>
      </c>
      <c r="L7" t="s">
        <v>23</v>
      </c>
    </row>
    <row r="8" spans="1:12" ht="15.75" x14ac:dyDescent="0.5">
      <c r="B8" s="5">
        <v>1</v>
      </c>
      <c r="C8" s="13" t="s">
        <v>6</v>
      </c>
      <c r="D8" s="10">
        <v>5</v>
      </c>
      <c r="E8" s="11">
        <v>71.34</v>
      </c>
      <c r="F8" s="23">
        <f>E8*13000</f>
        <v>927420</v>
      </c>
      <c r="G8" s="24">
        <f>F8*D8</f>
        <v>4637100</v>
      </c>
      <c r="H8" s="24">
        <f>G8*12%</f>
        <v>556452</v>
      </c>
      <c r="I8" s="24">
        <f>G8+H8</f>
        <v>5193552</v>
      </c>
      <c r="L8" t="s">
        <v>24</v>
      </c>
    </row>
    <row r="9" spans="1:12" ht="15.75" x14ac:dyDescent="0.5">
      <c r="B9" s="5">
        <v>2</v>
      </c>
      <c r="C9" s="10" t="s">
        <v>7</v>
      </c>
      <c r="D9" s="10">
        <v>12</v>
      </c>
      <c r="E9" s="11">
        <v>215</v>
      </c>
      <c r="F9" s="23">
        <f>E9*13000</f>
        <v>2795000</v>
      </c>
      <c r="G9" s="24">
        <f t="shared" ref="G9:G11" si="0">F9*D9</f>
        <v>33540000</v>
      </c>
      <c r="H9" s="24">
        <f t="shared" ref="H9:H14" si="1">G9*12%</f>
        <v>4024800</v>
      </c>
      <c r="I9" s="24">
        <f t="shared" ref="I9:I14" si="2">G9+H9</f>
        <v>37564800</v>
      </c>
      <c r="L9" t="s">
        <v>25</v>
      </c>
    </row>
    <row r="10" spans="1:12" ht="15.75" x14ac:dyDescent="0.5">
      <c r="B10" s="5">
        <v>3</v>
      </c>
      <c r="C10" s="14" t="s">
        <v>8</v>
      </c>
      <c r="D10" s="10">
        <v>1</v>
      </c>
      <c r="E10" s="11">
        <v>56.29</v>
      </c>
      <c r="F10" s="23">
        <f>E10*13000</f>
        <v>731770</v>
      </c>
      <c r="G10" s="24">
        <f t="shared" si="0"/>
        <v>731770</v>
      </c>
      <c r="H10" s="24">
        <f t="shared" si="1"/>
        <v>87812.4</v>
      </c>
      <c r="I10" s="24">
        <f t="shared" si="2"/>
        <v>819582.4</v>
      </c>
      <c r="L10" t="s">
        <v>26</v>
      </c>
    </row>
    <row r="11" spans="1:12" ht="15.75" x14ac:dyDescent="0.5">
      <c r="B11" s="5">
        <v>4</v>
      </c>
      <c r="C11" s="14" t="s">
        <v>9</v>
      </c>
      <c r="D11" s="10">
        <v>2</v>
      </c>
      <c r="E11" s="11">
        <v>23.34</v>
      </c>
      <c r="F11" s="23">
        <f>E11*13000</f>
        <v>303420</v>
      </c>
      <c r="G11" s="24">
        <f t="shared" si="0"/>
        <v>606840</v>
      </c>
      <c r="H11" s="24">
        <f t="shared" si="1"/>
        <v>72820.800000000003</v>
      </c>
      <c r="I11" s="24">
        <f t="shared" si="2"/>
        <v>679660.8</v>
      </c>
      <c r="L11" t="s">
        <v>27</v>
      </c>
    </row>
    <row r="12" spans="1:12" ht="15.75" x14ac:dyDescent="0.5">
      <c r="B12" s="5">
        <v>5</v>
      </c>
      <c r="C12" s="14" t="s">
        <v>10</v>
      </c>
      <c r="D12" s="10" t="s">
        <v>19</v>
      </c>
      <c r="E12" s="12">
        <v>6500</v>
      </c>
      <c r="F12" s="23">
        <v>6500</v>
      </c>
      <c r="G12" s="24">
        <f>F12*50</f>
        <v>325000</v>
      </c>
      <c r="H12" s="24">
        <f t="shared" si="1"/>
        <v>39000</v>
      </c>
      <c r="I12" s="24">
        <f t="shared" si="2"/>
        <v>364000</v>
      </c>
      <c r="L12" t="s">
        <v>28</v>
      </c>
    </row>
    <row r="13" spans="1:12" ht="15.75" x14ac:dyDescent="0.5">
      <c r="B13" s="5">
        <v>6</v>
      </c>
      <c r="C13" s="9" t="s">
        <v>11</v>
      </c>
      <c r="D13" s="10" t="s">
        <v>12</v>
      </c>
      <c r="E13" s="12">
        <v>13000</v>
      </c>
      <c r="F13" s="23">
        <v>13000</v>
      </c>
      <c r="G13" s="24">
        <f>5*13000</f>
        <v>65000</v>
      </c>
      <c r="H13" s="24">
        <f t="shared" si="1"/>
        <v>7800</v>
      </c>
      <c r="I13" s="24">
        <f t="shared" si="2"/>
        <v>72800</v>
      </c>
    </row>
    <row r="14" spans="1:12" ht="19.5" customHeight="1" x14ac:dyDescent="0.5">
      <c r="B14" s="7">
        <v>7</v>
      </c>
      <c r="C14" s="9" t="s">
        <v>13</v>
      </c>
      <c r="D14" s="16" t="s">
        <v>14</v>
      </c>
      <c r="E14" s="12">
        <v>60000</v>
      </c>
      <c r="F14" s="23">
        <v>60000</v>
      </c>
      <c r="G14" s="24">
        <v>60000</v>
      </c>
      <c r="H14" s="24">
        <f t="shared" si="1"/>
        <v>7200</v>
      </c>
      <c r="I14" s="24">
        <f t="shared" si="2"/>
        <v>67200</v>
      </c>
    </row>
    <row r="15" spans="1:12" ht="15.75" x14ac:dyDescent="0.5">
      <c r="B15" s="9"/>
      <c r="C15" s="14" t="s">
        <v>21</v>
      </c>
      <c r="D15" s="15"/>
      <c r="E15" s="15"/>
      <c r="F15" s="24"/>
      <c r="G15" s="24">
        <f>SUM(G8:G14)</f>
        <v>39965710</v>
      </c>
      <c r="H15" s="24"/>
      <c r="I15" s="24">
        <f>SUM(I8:I14)</f>
        <v>44761595.199999996</v>
      </c>
    </row>
    <row r="16" spans="1:12" ht="17.25" x14ac:dyDescent="0.45">
      <c r="A16" s="8"/>
      <c r="B16" s="4"/>
    </row>
    <row r="17" spans="1:11" ht="17.25" x14ac:dyDescent="0.45">
      <c r="A17" s="8"/>
      <c r="B17" s="4"/>
      <c r="K17" t="s">
        <v>35</v>
      </c>
    </row>
    <row r="18" spans="1:11" ht="42.75" x14ac:dyDescent="0.45">
      <c r="A18" s="8"/>
      <c r="B18" s="5" t="s">
        <v>3</v>
      </c>
      <c r="C18" s="5" t="s">
        <v>4</v>
      </c>
      <c r="D18" s="5" t="s">
        <v>5</v>
      </c>
      <c r="E18" s="6" t="s">
        <v>16</v>
      </c>
      <c r="F18" s="18" t="s">
        <v>15</v>
      </c>
      <c r="G18" s="19" t="s">
        <v>17</v>
      </c>
      <c r="H18" s="17" t="s">
        <v>18</v>
      </c>
      <c r="I18" s="22" t="s">
        <v>20</v>
      </c>
      <c r="J18" s="26" t="s">
        <v>36</v>
      </c>
      <c r="K18" s="25" t="s">
        <v>21</v>
      </c>
    </row>
    <row r="19" spans="1:11" ht="15.75" x14ac:dyDescent="0.5">
      <c r="B19" s="25"/>
      <c r="C19" s="25" t="s">
        <v>29</v>
      </c>
      <c r="D19" s="25">
        <v>1</v>
      </c>
      <c r="E19" s="27">
        <v>350</v>
      </c>
      <c r="F19" s="23">
        <f>E19*13000</f>
        <v>4550000</v>
      </c>
      <c r="G19" s="24">
        <f>F19*D19</f>
        <v>4550000</v>
      </c>
      <c r="H19" s="24">
        <f>G19*12%</f>
        <v>546000</v>
      </c>
      <c r="I19" s="24">
        <f>G19+H19</f>
        <v>5096000</v>
      </c>
      <c r="J19" s="26">
        <f>I19*10%</f>
        <v>509600</v>
      </c>
      <c r="K19" s="28">
        <f>I19+J19</f>
        <v>5605600</v>
      </c>
    </row>
    <row r="20" spans="1:11" ht="15.75" x14ac:dyDescent="0.5">
      <c r="B20" s="25"/>
      <c r="C20" s="25" t="s">
        <v>30</v>
      </c>
      <c r="D20" s="25">
        <v>1</v>
      </c>
      <c r="E20" s="27">
        <v>120</v>
      </c>
      <c r="F20" s="23">
        <f t="shared" ref="F20:F24" si="3">E20*13000</f>
        <v>1560000</v>
      </c>
      <c r="G20" s="24">
        <f t="shared" ref="G20:G24" si="4">F20*D20</f>
        <v>1560000</v>
      </c>
      <c r="H20" s="24">
        <f t="shared" ref="H20:H24" si="5">G20*12%</f>
        <v>187200</v>
      </c>
      <c r="I20" s="24">
        <f t="shared" ref="I20:I24" si="6">G20+H20</f>
        <v>1747200</v>
      </c>
      <c r="J20" s="26">
        <f t="shared" ref="J20:J24" si="7">I20*10%</f>
        <v>174720</v>
      </c>
      <c r="K20" s="28">
        <f t="shared" ref="K20:K24" si="8">I20+J20</f>
        <v>1921920</v>
      </c>
    </row>
    <row r="21" spans="1:11" ht="15.75" x14ac:dyDescent="0.5">
      <c r="B21" s="25"/>
      <c r="C21" s="25" t="s">
        <v>31</v>
      </c>
      <c r="D21" s="25">
        <v>1</v>
      </c>
      <c r="E21" s="27">
        <v>40</v>
      </c>
      <c r="F21" s="23">
        <f t="shared" si="3"/>
        <v>520000</v>
      </c>
      <c r="G21" s="24">
        <f t="shared" si="4"/>
        <v>520000</v>
      </c>
      <c r="H21" s="24">
        <f t="shared" si="5"/>
        <v>62400</v>
      </c>
      <c r="I21" s="24">
        <f t="shared" si="6"/>
        <v>582400</v>
      </c>
      <c r="J21" s="26">
        <f t="shared" si="7"/>
        <v>58240</v>
      </c>
      <c r="K21" s="28">
        <f t="shared" si="8"/>
        <v>640640</v>
      </c>
    </row>
    <row r="22" spans="1:11" ht="15.75" x14ac:dyDescent="0.5">
      <c r="B22" s="25"/>
      <c r="C22" s="25" t="s">
        <v>32</v>
      </c>
      <c r="D22" s="25">
        <v>1</v>
      </c>
      <c r="E22" s="27">
        <v>10</v>
      </c>
      <c r="F22" s="23">
        <f t="shared" si="3"/>
        <v>130000</v>
      </c>
      <c r="G22" s="24">
        <f t="shared" si="4"/>
        <v>130000</v>
      </c>
      <c r="H22" s="24">
        <f t="shared" si="5"/>
        <v>15600</v>
      </c>
      <c r="I22" s="24">
        <f t="shared" si="6"/>
        <v>145600</v>
      </c>
      <c r="J22" s="26">
        <f t="shared" si="7"/>
        <v>14560</v>
      </c>
      <c r="K22" s="28">
        <f t="shared" si="8"/>
        <v>160160</v>
      </c>
    </row>
    <row r="23" spans="1:11" ht="15.75" x14ac:dyDescent="0.5">
      <c r="B23" s="25"/>
      <c r="C23" s="25" t="s">
        <v>33</v>
      </c>
      <c r="D23" s="25">
        <v>1</v>
      </c>
      <c r="E23" s="27">
        <v>30</v>
      </c>
      <c r="F23" s="23">
        <f t="shared" si="3"/>
        <v>390000</v>
      </c>
      <c r="G23" s="24">
        <f t="shared" si="4"/>
        <v>390000</v>
      </c>
      <c r="H23" s="24">
        <f t="shared" si="5"/>
        <v>46800</v>
      </c>
      <c r="I23" s="24">
        <f t="shared" si="6"/>
        <v>436800</v>
      </c>
      <c r="J23" s="26">
        <f t="shared" si="7"/>
        <v>43680</v>
      </c>
      <c r="K23" s="28">
        <f t="shared" si="8"/>
        <v>480480</v>
      </c>
    </row>
    <row r="24" spans="1:11" ht="15.75" x14ac:dyDescent="0.5">
      <c r="B24" s="25"/>
      <c r="C24" s="25" t="s">
        <v>34</v>
      </c>
      <c r="D24" s="25">
        <v>1</v>
      </c>
      <c r="E24" s="27">
        <v>100</v>
      </c>
      <c r="F24" s="23">
        <f t="shared" si="3"/>
        <v>1300000</v>
      </c>
      <c r="G24" s="24">
        <f t="shared" si="4"/>
        <v>1300000</v>
      </c>
      <c r="H24" s="24">
        <f t="shared" si="5"/>
        <v>156000</v>
      </c>
      <c r="I24" s="24">
        <f t="shared" si="6"/>
        <v>1456000</v>
      </c>
      <c r="J24" s="26">
        <f t="shared" si="7"/>
        <v>145600</v>
      </c>
      <c r="K24" s="28">
        <f t="shared" si="8"/>
        <v>1601600</v>
      </c>
    </row>
    <row r="25" spans="1:11" x14ac:dyDescent="0.45">
      <c r="C25" t="s">
        <v>21</v>
      </c>
      <c r="D25">
        <v>1</v>
      </c>
      <c r="K25" s="29">
        <f>SUM(K19:K24)</f>
        <v>10410400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0A467-4497-4461-B2C2-63014180C4E5}">
  <dimension ref="A4:L19"/>
  <sheetViews>
    <sheetView tabSelected="1" workbookViewId="0">
      <selection activeCell="A4" sqref="A4:L19"/>
    </sheetView>
  </sheetViews>
  <sheetFormatPr defaultRowHeight="14.25" x14ac:dyDescent="0.45"/>
  <cols>
    <col min="1" max="1" width="4.796875" style="46" customWidth="1"/>
    <col min="2" max="3" width="9.06640625" style="45"/>
    <col min="4" max="4" width="7.3984375" style="45" customWidth="1"/>
    <col min="5" max="5" width="7" style="45" customWidth="1"/>
    <col min="6" max="6" width="6.265625" style="45" customWidth="1"/>
    <col min="7" max="7" width="9.9296875" style="46" bestFit="1" customWidth="1"/>
    <col min="8" max="8" width="9.06640625" style="46"/>
    <col min="9" max="9" width="5.06640625" style="46" customWidth="1"/>
    <col min="10" max="10" width="6.6640625" style="46" customWidth="1"/>
    <col min="11" max="11" width="8.796875" style="46" customWidth="1"/>
    <col min="12" max="12" width="9.9296875" style="46" customWidth="1"/>
  </cols>
  <sheetData>
    <row r="4" spans="1:12" x14ac:dyDescent="0.45">
      <c r="A4" s="35" t="s">
        <v>37</v>
      </c>
      <c r="B4" s="36" t="s">
        <v>38</v>
      </c>
      <c r="C4" s="36"/>
      <c r="D4" s="36"/>
      <c r="E4" s="36" t="s">
        <v>39</v>
      </c>
      <c r="F4" s="35" t="s">
        <v>40</v>
      </c>
      <c r="G4" s="36" t="s">
        <v>41</v>
      </c>
      <c r="H4" s="35" t="s">
        <v>42</v>
      </c>
      <c r="I4" s="35"/>
      <c r="J4" s="36" t="s">
        <v>43</v>
      </c>
      <c r="K4" s="36"/>
      <c r="L4" s="35" t="s">
        <v>44</v>
      </c>
    </row>
    <row r="5" spans="1:12" x14ac:dyDescent="0.45">
      <c r="A5" s="36"/>
      <c r="B5" s="36"/>
      <c r="C5" s="36"/>
      <c r="D5" s="36"/>
      <c r="E5" s="36"/>
      <c r="F5" s="35"/>
      <c r="G5" s="36"/>
      <c r="H5" s="36"/>
      <c r="I5" s="36"/>
      <c r="J5" s="37" t="s">
        <v>45</v>
      </c>
      <c r="K5" s="37" t="s">
        <v>20</v>
      </c>
      <c r="L5" s="36"/>
    </row>
    <row r="6" spans="1:12" x14ac:dyDescent="0.45">
      <c r="A6" s="38" t="s">
        <v>46</v>
      </c>
      <c r="B6" s="38"/>
      <c r="C6" s="38"/>
      <c r="D6" s="38"/>
      <c r="E6" s="32" t="s">
        <v>47</v>
      </c>
      <c r="F6" s="32">
        <v>3</v>
      </c>
      <c r="G6" s="32">
        <v>4</v>
      </c>
      <c r="H6" s="38">
        <v>5</v>
      </c>
      <c r="I6" s="38"/>
      <c r="J6" s="32">
        <v>6</v>
      </c>
      <c r="K6" s="32">
        <v>7</v>
      </c>
      <c r="L6" s="32">
        <v>8</v>
      </c>
    </row>
    <row r="7" spans="1:12" x14ac:dyDescent="0.45">
      <c r="A7" s="37">
        <v>1</v>
      </c>
      <c r="B7" s="38" t="s">
        <v>48</v>
      </c>
      <c r="C7" s="38"/>
      <c r="D7" s="38"/>
      <c r="E7" s="32" t="s">
        <v>49</v>
      </c>
      <c r="F7" s="39">
        <v>20</v>
      </c>
      <c r="G7" s="34">
        <v>52293</v>
      </c>
      <c r="H7" s="33">
        <f t="shared" ref="H7:H18" si="0">F7*G7</f>
        <v>1045860</v>
      </c>
      <c r="I7" s="33"/>
      <c r="J7" s="34">
        <v>12</v>
      </c>
      <c r="K7" s="34">
        <f t="shared" ref="K7:K18" si="1">L7-H7</f>
        <v>125503.20000000019</v>
      </c>
      <c r="L7" s="34">
        <f t="shared" ref="L7:L18" si="2">H7*112%</f>
        <v>1171363.2000000002</v>
      </c>
    </row>
    <row r="8" spans="1:12" x14ac:dyDescent="0.45">
      <c r="A8" s="37">
        <v>2</v>
      </c>
      <c r="B8" s="38" t="s">
        <v>50</v>
      </c>
      <c r="C8" s="38" t="s">
        <v>50</v>
      </c>
      <c r="D8" s="38" t="s">
        <v>50</v>
      </c>
      <c r="E8" s="32" t="s">
        <v>51</v>
      </c>
      <c r="F8" s="39">
        <v>1000</v>
      </c>
      <c r="G8" s="34">
        <v>3000</v>
      </c>
      <c r="H8" s="33">
        <f t="shared" si="0"/>
        <v>3000000</v>
      </c>
      <c r="I8" s="33"/>
      <c r="J8" s="34">
        <v>12</v>
      </c>
      <c r="K8" s="34">
        <f t="shared" si="1"/>
        <v>360000.00000000047</v>
      </c>
      <c r="L8" s="34">
        <f t="shared" si="2"/>
        <v>3360000.0000000005</v>
      </c>
    </row>
    <row r="9" spans="1:12" x14ac:dyDescent="0.45">
      <c r="A9" s="37">
        <v>3</v>
      </c>
      <c r="B9" s="38" t="s">
        <v>52</v>
      </c>
      <c r="C9" s="38" t="s">
        <v>52</v>
      </c>
      <c r="D9" s="38" t="s">
        <v>52</v>
      </c>
      <c r="E9" s="32" t="s">
        <v>49</v>
      </c>
      <c r="F9" s="39">
        <v>100</v>
      </c>
      <c r="G9" s="34">
        <v>18000</v>
      </c>
      <c r="H9" s="33">
        <f t="shared" si="0"/>
        <v>1800000</v>
      </c>
      <c r="I9" s="33"/>
      <c r="J9" s="34">
        <v>12</v>
      </c>
      <c r="K9" s="34">
        <f t="shared" si="1"/>
        <v>216000.00000000023</v>
      </c>
      <c r="L9" s="34">
        <f t="shared" si="2"/>
        <v>2016000.0000000002</v>
      </c>
    </row>
    <row r="10" spans="1:12" x14ac:dyDescent="0.45">
      <c r="A10" s="37">
        <v>4</v>
      </c>
      <c r="B10" s="38" t="s">
        <v>53</v>
      </c>
      <c r="C10" s="38" t="s">
        <v>53</v>
      </c>
      <c r="D10" s="38" t="s">
        <v>53</v>
      </c>
      <c r="E10" s="32" t="s">
        <v>49</v>
      </c>
      <c r="F10" s="39">
        <v>100</v>
      </c>
      <c r="G10" s="34">
        <v>12500</v>
      </c>
      <c r="H10" s="33">
        <f t="shared" si="0"/>
        <v>1250000</v>
      </c>
      <c r="I10" s="33"/>
      <c r="J10" s="34">
        <v>12</v>
      </c>
      <c r="K10" s="34">
        <f t="shared" si="1"/>
        <v>150000.00000000023</v>
      </c>
      <c r="L10" s="34">
        <f t="shared" si="2"/>
        <v>1400000.0000000002</v>
      </c>
    </row>
    <row r="11" spans="1:12" x14ac:dyDescent="0.45">
      <c r="A11" s="37">
        <v>5</v>
      </c>
      <c r="B11" s="38" t="s">
        <v>54</v>
      </c>
      <c r="C11" s="38" t="s">
        <v>54</v>
      </c>
      <c r="D11" s="38" t="s">
        <v>54</v>
      </c>
      <c r="E11" s="32" t="s">
        <v>49</v>
      </c>
      <c r="F11" s="39">
        <v>15</v>
      </c>
      <c r="G11" s="34">
        <v>29000</v>
      </c>
      <c r="H11" s="33">
        <f t="shared" si="0"/>
        <v>435000</v>
      </c>
      <c r="I11" s="33"/>
      <c r="J11" s="34">
        <v>12</v>
      </c>
      <c r="K11" s="34">
        <f t="shared" si="1"/>
        <v>52200.000000000058</v>
      </c>
      <c r="L11" s="34">
        <f t="shared" si="2"/>
        <v>487200.00000000006</v>
      </c>
    </row>
    <row r="12" spans="1:12" x14ac:dyDescent="0.45">
      <c r="A12" s="37">
        <v>6</v>
      </c>
      <c r="B12" s="38" t="s">
        <v>55</v>
      </c>
      <c r="C12" s="38" t="s">
        <v>55</v>
      </c>
      <c r="D12" s="38" t="s">
        <v>55</v>
      </c>
      <c r="E12" s="32" t="s">
        <v>49</v>
      </c>
      <c r="F12" s="39">
        <v>2</v>
      </c>
      <c r="G12" s="34">
        <v>265760</v>
      </c>
      <c r="H12" s="33">
        <f t="shared" si="0"/>
        <v>531520</v>
      </c>
      <c r="I12" s="33"/>
      <c r="J12" s="34">
        <v>12</v>
      </c>
      <c r="K12" s="34">
        <f t="shared" si="1"/>
        <v>63782.400000000023</v>
      </c>
      <c r="L12" s="34">
        <f t="shared" si="2"/>
        <v>595302.40000000002</v>
      </c>
    </row>
    <row r="13" spans="1:12" x14ac:dyDescent="0.45">
      <c r="A13" s="37">
        <v>7</v>
      </c>
      <c r="B13" s="40" t="s">
        <v>56</v>
      </c>
      <c r="C13" s="40" t="s">
        <v>56</v>
      </c>
      <c r="D13" s="40" t="s">
        <v>56</v>
      </c>
      <c r="E13" s="32" t="s">
        <v>49</v>
      </c>
      <c r="F13" s="39">
        <v>2</v>
      </c>
      <c r="G13" s="34">
        <v>123300</v>
      </c>
      <c r="H13" s="33">
        <f t="shared" si="0"/>
        <v>246600</v>
      </c>
      <c r="I13" s="33"/>
      <c r="J13" s="34">
        <v>12</v>
      </c>
      <c r="K13" s="34">
        <f t="shared" si="1"/>
        <v>29592</v>
      </c>
      <c r="L13" s="34">
        <f t="shared" si="2"/>
        <v>276192</v>
      </c>
    </row>
    <row r="14" spans="1:12" x14ac:dyDescent="0.45">
      <c r="A14" s="37">
        <v>8</v>
      </c>
      <c r="B14" s="41" t="s">
        <v>57</v>
      </c>
      <c r="C14" s="41" t="s">
        <v>57</v>
      </c>
      <c r="D14" s="41" t="s">
        <v>57</v>
      </c>
      <c r="E14" s="32" t="s">
        <v>49</v>
      </c>
      <c r="F14" s="31">
        <v>1</v>
      </c>
      <c r="G14" s="30">
        <v>2467165</v>
      </c>
      <c r="H14" s="33">
        <f t="shared" si="0"/>
        <v>2467165</v>
      </c>
      <c r="I14" s="33"/>
      <c r="J14" s="34">
        <v>12</v>
      </c>
      <c r="K14" s="34">
        <f t="shared" si="1"/>
        <v>296059.80000000028</v>
      </c>
      <c r="L14" s="34">
        <f t="shared" si="2"/>
        <v>2763224.8000000003</v>
      </c>
    </row>
    <row r="15" spans="1:12" x14ac:dyDescent="0.45">
      <c r="A15" s="37">
        <v>9</v>
      </c>
      <c r="B15" s="41" t="s">
        <v>58</v>
      </c>
      <c r="C15" s="41" t="s">
        <v>58</v>
      </c>
      <c r="D15" s="41" t="s">
        <v>58</v>
      </c>
      <c r="E15" s="32" t="s">
        <v>49</v>
      </c>
      <c r="F15" s="31">
        <v>20</v>
      </c>
      <c r="G15" s="31">
        <v>28860</v>
      </c>
      <c r="H15" s="33">
        <f t="shared" si="0"/>
        <v>577200</v>
      </c>
      <c r="I15" s="33"/>
      <c r="J15" s="34">
        <v>12</v>
      </c>
      <c r="K15" s="34">
        <f t="shared" si="1"/>
        <v>69264.000000000116</v>
      </c>
      <c r="L15" s="34">
        <f t="shared" si="2"/>
        <v>646464.00000000012</v>
      </c>
    </row>
    <row r="16" spans="1:12" x14ac:dyDescent="0.45">
      <c r="A16" s="37">
        <v>10</v>
      </c>
      <c r="B16" s="41" t="s">
        <v>59</v>
      </c>
      <c r="C16" s="41" t="s">
        <v>59</v>
      </c>
      <c r="D16" s="41" t="s">
        <v>59</v>
      </c>
      <c r="E16" s="32" t="s">
        <v>49</v>
      </c>
      <c r="F16" s="31">
        <v>20</v>
      </c>
      <c r="G16" s="31">
        <v>27400</v>
      </c>
      <c r="H16" s="33">
        <f t="shared" si="0"/>
        <v>548000</v>
      </c>
      <c r="I16" s="33"/>
      <c r="J16" s="34">
        <v>12</v>
      </c>
      <c r="K16" s="34">
        <f t="shared" si="1"/>
        <v>65760.000000000116</v>
      </c>
      <c r="L16" s="34">
        <f t="shared" si="2"/>
        <v>613760.00000000012</v>
      </c>
    </row>
    <row r="17" spans="1:12" x14ac:dyDescent="0.45">
      <c r="A17" s="37">
        <v>11</v>
      </c>
      <c r="B17" s="41" t="s">
        <v>60</v>
      </c>
      <c r="C17" s="41" t="s">
        <v>60</v>
      </c>
      <c r="D17" s="41" t="s">
        <v>60</v>
      </c>
      <c r="E17" s="32" t="s">
        <v>49</v>
      </c>
      <c r="F17" s="31">
        <v>10</v>
      </c>
      <c r="G17" s="32">
        <v>82200</v>
      </c>
      <c r="H17" s="33">
        <f t="shared" si="0"/>
        <v>822000</v>
      </c>
      <c r="I17" s="33"/>
      <c r="J17" s="34">
        <v>12</v>
      </c>
      <c r="K17" s="34">
        <f t="shared" si="1"/>
        <v>98640.000000000116</v>
      </c>
      <c r="L17" s="34">
        <f t="shared" si="2"/>
        <v>920640.00000000012</v>
      </c>
    </row>
    <row r="18" spans="1:12" x14ac:dyDescent="0.45">
      <c r="A18" s="37">
        <v>12</v>
      </c>
      <c r="B18" s="41" t="s">
        <v>61</v>
      </c>
      <c r="C18" s="41" t="s">
        <v>61</v>
      </c>
      <c r="D18" s="41" t="s">
        <v>61</v>
      </c>
      <c r="E18" s="32" t="s">
        <v>49</v>
      </c>
      <c r="F18" s="31">
        <v>30</v>
      </c>
      <c r="G18" s="32">
        <v>24800</v>
      </c>
      <c r="H18" s="33">
        <f t="shared" si="0"/>
        <v>744000</v>
      </c>
      <c r="I18" s="33"/>
      <c r="J18" s="34">
        <v>12</v>
      </c>
      <c r="K18" s="34">
        <f t="shared" si="1"/>
        <v>89280.000000000116</v>
      </c>
      <c r="L18" s="34">
        <f t="shared" si="2"/>
        <v>833280.00000000012</v>
      </c>
    </row>
    <row r="19" spans="1:12" x14ac:dyDescent="0.45">
      <c r="A19" s="47">
        <v>13</v>
      </c>
      <c r="B19" s="41" t="s">
        <v>62</v>
      </c>
      <c r="C19" s="41"/>
      <c r="D19" s="41"/>
      <c r="E19" s="42"/>
      <c r="F19" s="42"/>
      <c r="G19" s="34">
        <f>SUM(G7:G18)</f>
        <v>3134278</v>
      </c>
      <c r="H19" s="43">
        <f>SUM(H7:H18)</f>
        <v>13467345</v>
      </c>
      <c r="I19" s="41"/>
      <c r="J19" s="31"/>
      <c r="K19" s="44">
        <f>SUM(K7:K18)</f>
        <v>1616081.4000000013</v>
      </c>
      <c r="L19" s="44">
        <f>SUM(L7:L18)</f>
        <v>15083426.400000002</v>
      </c>
    </row>
  </sheetData>
  <mergeCells count="36">
    <mergeCell ref="B18:D18"/>
    <mergeCell ref="H18:I18"/>
    <mergeCell ref="B19:D19"/>
    <mergeCell ref="H19:I19"/>
    <mergeCell ref="B15:D15"/>
    <mergeCell ref="H15:I15"/>
    <mergeCell ref="B16:D16"/>
    <mergeCell ref="H16:I16"/>
    <mergeCell ref="B17:D17"/>
    <mergeCell ref="H17:I17"/>
    <mergeCell ref="B12:D12"/>
    <mergeCell ref="H12:I12"/>
    <mergeCell ref="B13:D13"/>
    <mergeCell ref="H13:I13"/>
    <mergeCell ref="B14:D14"/>
    <mergeCell ref="H14:I14"/>
    <mergeCell ref="B9:D9"/>
    <mergeCell ref="H9:I9"/>
    <mergeCell ref="B10:D10"/>
    <mergeCell ref="H10:I10"/>
    <mergeCell ref="B11:D11"/>
    <mergeCell ref="H11:I11"/>
    <mergeCell ref="J4:K4"/>
    <mergeCell ref="L4:L5"/>
    <mergeCell ref="A6:D6"/>
    <mergeCell ref="H6:I6"/>
    <mergeCell ref="B7:D7"/>
    <mergeCell ref="H7:I7"/>
    <mergeCell ref="A4:A5"/>
    <mergeCell ref="B4:D5"/>
    <mergeCell ref="E4:E5"/>
    <mergeCell ref="F4:F5"/>
    <mergeCell ref="G4:G5"/>
    <mergeCell ref="H4:I5"/>
    <mergeCell ref="B8:D8"/>
    <mergeCell ref="H8:I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Sheet1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Лёля</dc:creator>
  <cp:lastModifiedBy>itgroup</cp:lastModifiedBy>
  <dcterms:created xsi:type="dcterms:W3CDTF">2015-06-05T18:17:20Z</dcterms:created>
  <dcterms:modified xsi:type="dcterms:W3CDTF">2025-04-22T07:01:59Z</dcterms:modified>
</cp:coreProperties>
</file>